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CloudDrive\8. ORIENTAÇÕES\2024_06_04 TCP_RAFAELA\"/>
    </mc:Choice>
  </mc:AlternateContent>
  <xr:revisionPtr revIDLastSave="0" documentId="13_ncr:1_{828B04C8-B489-417A-B8FB-F1E880AF0A40}" xr6:coauthVersionLast="47" xr6:coauthVersionMax="47" xr10:uidLastSave="{00000000-0000-0000-0000-000000000000}"/>
  <bookViews>
    <workbookView xWindow="24" yWindow="24" windowWidth="23016" windowHeight="12216" tabRatio="759" xr2:uid="{00000000-000D-0000-FFFF-FFFF00000000}"/>
  </bookViews>
  <sheets>
    <sheet name="Identificação e Créditos" sheetId="6" r:id="rId1"/>
    <sheet name="Pegada Hídrica per capita" sheetId="1" r:id="rId2"/>
    <sheet name="Pegada Hídrica por Turno" sheetId="5" r:id="rId3"/>
    <sheet name="Com Captação Extra" sheetId="4" r:id="rId4"/>
    <sheet name="Gráfico e Ação Afirmativa" sheetId="3" r:id="rId5"/>
  </sheets>
  <definedNames>
    <definedName name="_xlchart.v1.0" hidden="1">'Gráfico e Ação Afirmativa'!$C$11:$C$20</definedName>
    <definedName name="_xlchart.v1.1" hidden="1">'Gráfico e Ação Afirmativa'!$D$11:$D$20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N10" i="4" l="1"/>
  <c r="N11" i="4" s="1"/>
  <c r="O11" i="4" s="1"/>
  <c r="E16" i="4"/>
  <c r="E30" i="5"/>
  <c r="L11" i="5" s="1"/>
  <c r="E22" i="5"/>
  <c r="L10" i="5" s="1"/>
  <c r="E14" i="5"/>
  <c r="L9" i="5" s="1"/>
  <c r="E14" i="1"/>
  <c r="L12" i="5" l="1"/>
  <c r="M9" i="5" s="1"/>
  <c r="M10" i="5" l="1"/>
  <c r="M11" i="5"/>
</calcChain>
</file>

<file path=xl/sharedStrings.xml><?xml version="1.0" encoding="utf-8"?>
<sst xmlns="http://schemas.openxmlformats.org/spreadsheetml/2006/main" count="70" uniqueCount="36">
  <si>
    <t>Servidores e Gestores</t>
  </si>
  <si>
    <t>Número de Alunos</t>
  </si>
  <si>
    <t>Número de Professores</t>
  </si>
  <si>
    <t>Dias Letivos entre a Leitura Início e Fim</t>
  </si>
  <si>
    <t>*Preencha todos as células e aperte a tecla 'enter'</t>
  </si>
  <si>
    <t>Matutino</t>
  </si>
  <si>
    <t>Noturno</t>
  </si>
  <si>
    <t>Verspertino</t>
  </si>
  <si>
    <r>
      <t>Leitura do Hidrômetro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 - Início</t>
    </r>
  </si>
  <si>
    <r>
      <t>Leitura do Hidrômetro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 - Fim</t>
    </r>
  </si>
  <si>
    <r>
      <t xml:space="preserve">Pegada Hídrica </t>
    </r>
    <r>
      <rPr>
        <b/>
        <i/>
        <sz val="10"/>
        <color theme="1"/>
        <rFont val="Calibri"/>
        <family val="2"/>
        <scheme val="minor"/>
      </rPr>
      <t>per capita</t>
    </r>
  </si>
  <si>
    <t>Pegada Hídrica per capita por Turno</t>
  </si>
  <si>
    <r>
      <t>Água Captada* (m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</si>
  <si>
    <t>**Preencha todos as células e aperte a tecla 'enter'.</t>
  </si>
  <si>
    <t>*Preencha todos as células e aperte a tecla 'enter'.</t>
  </si>
  <si>
    <t>*Água captada fora do sistema de abastecimento regular (e.g. água pluvial).</t>
  </si>
  <si>
    <t xml:space="preserve"> da Ação Afirmativa</t>
  </si>
  <si>
    <t>Tempo*</t>
  </si>
  <si>
    <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</si>
  <si>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</si>
  <si>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*Unidade de Tempo (e.g. dias, meses, anos), .</t>
  </si>
  <si>
    <t>Rafaela de Assis Lima</t>
  </si>
  <si>
    <t>Otacilio Antunes Santana</t>
  </si>
  <si>
    <t>*Este Produto Técnico e Tecnológico faz parte do Trabalho de Conclusão Profissional do Mestrado da Primeira Autora, no Programa de Pós-Graduação em Ensino das Ciências Ambientais (ProfCiAmb) da Universidade Federal de Pernambuco (UFPE), realizado com o apoio da Agência Nacional das Águas e Saneamento Básico (ANA) e da Coordenação de Aperfeiçoamento Pessoal de Nível Superior (CAPES).</t>
  </si>
  <si>
    <t>Desenvolvedores:</t>
  </si>
  <si>
    <t>Valor de p*</t>
  </si>
  <si>
    <t xml:space="preserve">*Significativo para &lt; 0.05 </t>
  </si>
  <si>
    <t>Endereço Postal:</t>
  </si>
  <si>
    <t>e/ou</t>
  </si>
  <si>
    <t>Posição Geográfica:</t>
  </si>
  <si>
    <r>
      <t xml:space="preserve">Localização da Escola </t>
    </r>
    <r>
      <rPr>
        <b/>
        <sz val="11"/>
        <color theme="1"/>
        <rFont val="Wingdings"/>
        <charset val="2"/>
      </rPr>
      <t>à</t>
    </r>
  </si>
  <si>
    <t>e.g. 08°03'26"S 34°56'36"W</t>
  </si>
  <si>
    <r>
      <t xml:space="preserve">Nome da Escola </t>
    </r>
    <r>
      <rPr>
        <b/>
        <sz val="11"/>
        <color theme="1"/>
        <rFont val="Wingdings"/>
        <charset val="2"/>
      </rPr>
      <t>à</t>
    </r>
    <r>
      <rPr>
        <b/>
        <sz val="11"/>
        <color theme="1"/>
        <rFont val="Calibri"/>
        <family val="2"/>
        <scheme val="minor"/>
      </rPr>
      <t xml:space="preserve"> </t>
    </r>
  </si>
  <si>
    <r>
      <t>L pessoas</t>
    </r>
    <r>
      <rPr>
        <b/>
        <vertAlign val="superscript"/>
        <sz val="10"/>
        <color theme="1"/>
        <rFont val="Calibri"/>
        <family val="2"/>
        <scheme val="minor"/>
      </rPr>
      <t>-1</t>
    </r>
    <r>
      <rPr>
        <b/>
        <sz val="10"/>
        <color theme="1"/>
        <rFont val="Calibri"/>
        <family val="2"/>
        <scheme val="minor"/>
      </rPr>
      <t xml:space="preserve"> dias</t>
    </r>
    <r>
      <rPr>
        <b/>
        <vertAlign val="superscript"/>
        <sz val="10"/>
        <color theme="1"/>
        <rFont val="Calibri"/>
        <family val="2"/>
        <scheme val="minor"/>
      </rPr>
      <t>-1</t>
    </r>
  </si>
  <si>
    <t>Consumo Antes</t>
  </si>
  <si>
    <t xml:space="preserve">Consumo Depois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</si>
</sst>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Wingdings"/>
      <charset val="2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ashDotDot">
        <color theme="0"/>
      </top>
      <bottom style="thin">
        <color theme="0"/>
      </bottom>
      <diagonal/>
    </border>
    <border>
      <left style="thin">
        <color theme="1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/>
      <right style="dashDotDot">
        <color theme="0"/>
      </right>
      <top style="dashDotDot">
        <color theme="0"/>
      </top>
      <bottom/>
      <diagonal/>
    </border>
    <border>
      <left style="thin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5" tint="0.79998168889431442"/>
      </bottom>
      <diagonal/>
    </border>
    <border>
      <left/>
      <right style="thin">
        <color theme="1"/>
      </right>
      <top style="thin">
        <color theme="0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0"/>
      </left>
      <right style="thin">
        <color theme="5" tint="0.79998168889431442"/>
      </right>
      <top style="thin">
        <color theme="0"/>
      </top>
      <bottom/>
      <diagonal/>
    </border>
    <border>
      <left style="thin">
        <color theme="0"/>
      </left>
      <right style="thin">
        <color theme="5" tint="0.79998168889431442"/>
      </right>
      <top/>
      <bottom/>
      <diagonal/>
    </border>
    <border>
      <left style="thin">
        <color theme="0"/>
      </left>
      <right style="thin">
        <color theme="5" tint="0.79998168889431442"/>
      </right>
      <top/>
      <bottom style="thin">
        <color theme="0"/>
      </bottom>
      <diagonal/>
    </border>
    <border>
      <left style="thin">
        <color theme="5" tint="0.79998168889431442"/>
      </left>
      <right style="thin">
        <color theme="1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1"/>
      </right>
      <top style="thin">
        <color theme="5" tint="0.79998168889431442"/>
      </top>
      <bottom style="thin">
        <color theme="0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1"/>
      </left>
      <right style="thin">
        <color theme="1"/>
      </right>
      <top style="thin">
        <color theme="5" tint="0.79998168889431442"/>
      </top>
      <bottom style="thin">
        <color theme="0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1"/>
      </top>
      <bottom style="thin">
        <color theme="1"/>
      </bottom>
      <diagonal/>
    </border>
    <border>
      <left style="thin">
        <color theme="5" tint="0.79998168889431442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5" tint="0.79998168889431442"/>
      </top>
      <bottom style="thin">
        <color theme="0"/>
      </bottom>
      <diagonal/>
    </border>
    <border>
      <left/>
      <right style="thin">
        <color theme="0"/>
      </right>
      <top style="thin">
        <color theme="5" tint="0.7999816888943144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1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0"/>
      </right>
      <top/>
      <bottom style="thin">
        <color theme="5" tint="0.79998168889431442"/>
      </bottom>
      <diagonal/>
    </border>
    <border>
      <left/>
      <right style="thin">
        <color theme="0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0"/>
      </right>
      <top style="thin">
        <color theme="1"/>
      </top>
      <bottom style="thin">
        <color theme="5" tint="0.79998168889431442"/>
      </bottom>
      <diagonal/>
    </border>
    <border>
      <left style="thin">
        <color theme="5" tint="0.79998168889431442"/>
      </left>
      <right/>
      <top/>
      <bottom style="thin">
        <color theme="5" tint="0.79998168889431442"/>
      </bottom>
      <diagonal/>
    </border>
    <border>
      <left style="thin">
        <color theme="1"/>
      </left>
      <right/>
      <top style="thin">
        <color theme="0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1"/>
      </right>
      <top style="thin">
        <color theme="0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7" tint="0.79998168889431442"/>
      </left>
      <right style="thin">
        <color theme="0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7" tint="0.79998168889431442"/>
      </left>
      <right style="thin">
        <color theme="1"/>
      </right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/>
      <right style="thin">
        <color theme="0"/>
      </right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1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0"/>
      </left>
      <right style="thin">
        <color theme="7" tint="0.79998168889431442"/>
      </right>
      <top style="thin">
        <color theme="0"/>
      </top>
      <bottom/>
      <diagonal/>
    </border>
    <border>
      <left style="thin">
        <color theme="0"/>
      </left>
      <right style="thin">
        <color theme="7" tint="0.79998168889431442"/>
      </right>
      <top/>
      <bottom/>
      <diagonal/>
    </border>
    <border>
      <left style="thin">
        <color theme="0"/>
      </left>
      <right style="thin">
        <color theme="7" tint="0.79998168889431442"/>
      </right>
      <top/>
      <bottom style="thin">
        <color theme="0"/>
      </bottom>
      <diagonal/>
    </border>
    <border>
      <left style="thin">
        <color theme="7" tint="0.79998168889431442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/>
      <top style="thin">
        <color theme="1"/>
      </top>
      <bottom style="thin">
        <color theme="1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1"/>
      </right>
      <top style="thin">
        <color theme="0"/>
      </top>
      <bottom style="thin">
        <color theme="7" tint="0.79998168889431442"/>
      </bottom>
      <diagonal/>
    </border>
    <border>
      <left style="thin">
        <color theme="1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0"/>
      </right>
      <top style="thin">
        <color theme="1"/>
      </top>
      <bottom style="thin">
        <color theme="7" tint="0.79998168889431442"/>
      </bottom>
      <diagonal/>
    </border>
    <border>
      <left style="thin">
        <color theme="7" tint="0.79998168889431442"/>
      </left>
      <right style="dashDotDot">
        <color theme="0"/>
      </right>
      <top style="thin">
        <color theme="7" tint="0.79998168889431442"/>
      </top>
      <bottom style="thin">
        <color theme="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/>
      <diagonal/>
    </border>
    <border>
      <left style="thin">
        <color theme="9" tint="0.79998168889431442"/>
      </left>
      <right style="thin">
        <color theme="1"/>
      </right>
      <top/>
      <bottom style="thin">
        <color theme="0"/>
      </bottom>
      <diagonal/>
    </border>
    <border>
      <left style="thin">
        <color theme="9" tint="0.79998168889431442"/>
      </left>
      <right style="thin">
        <color theme="0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1"/>
      </right>
      <top style="thin">
        <color theme="0"/>
      </top>
      <bottom/>
      <diagonal/>
    </border>
    <border>
      <left style="thin">
        <color theme="9" tint="0.79998168889431442"/>
      </left>
      <right style="thin">
        <color theme="1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1"/>
      </top>
      <bottom style="thin">
        <color theme="1"/>
      </bottom>
      <diagonal/>
    </border>
    <border>
      <left style="thin">
        <color theme="9" tint="0.79998168889431442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9" tint="0.79998168889431442"/>
      </top>
      <bottom style="thin">
        <color theme="0"/>
      </bottom>
      <diagonal/>
    </border>
    <border>
      <left style="thin">
        <color theme="9" tint="0.79998168889431442"/>
      </left>
      <right/>
      <top style="thin">
        <color theme="9" tint="0.79998168889431442"/>
      </top>
      <bottom/>
      <diagonal/>
    </border>
    <border>
      <left style="thin">
        <color theme="1"/>
      </left>
      <right/>
      <top style="thin">
        <color theme="9" tint="0.79998168889431442"/>
      </top>
      <bottom/>
      <diagonal/>
    </border>
    <border>
      <left/>
      <right style="thin">
        <color theme="0"/>
      </right>
      <top style="thin">
        <color theme="9" tint="0.79998168889431442"/>
      </top>
      <bottom style="thin">
        <color theme="0"/>
      </bottom>
      <diagonal/>
    </border>
    <border>
      <left/>
      <right/>
      <top style="thin">
        <color theme="9" tint="0.79998168889431442"/>
      </top>
      <bottom/>
      <diagonal/>
    </border>
    <border>
      <left style="thin">
        <color theme="1"/>
      </left>
      <right/>
      <top style="thin">
        <color theme="9" tint="0.79998168889431442"/>
      </top>
      <bottom style="thin">
        <color theme="0"/>
      </bottom>
      <diagonal/>
    </border>
    <border>
      <left/>
      <right style="thin">
        <color theme="0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theme="0"/>
      </right>
      <top style="thin">
        <color theme="1"/>
      </top>
      <bottom style="thin">
        <color theme="9" tint="0.79998168889431442"/>
      </bottom>
      <diagonal/>
    </border>
    <border>
      <left/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 style="thin">
        <color theme="1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21" xfId="0" applyFont="1" applyBorder="1"/>
    <xf numFmtId="0" fontId="2" fillId="0" borderId="4" xfId="0" applyFont="1" applyBorder="1"/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/>
    <xf numFmtId="0" fontId="1" fillId="0" borderId="1" xfId="0" applyFont="1" applyBorder="1"/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2" fillId="0" borderId="28" xfId="0" applyFont="1" applyBorder="1"/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/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9" xfId="0" applyFont="1" applyBorder="1"/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2" xfId="0" applyFont="1" applyBorder="1"/>
    <xf numFmtId="0" fontId="2" fillId="0" borderId="24" xfId="0" applyFont="1" applyBorder="1"/>
    <xf numFmtId="0" fontId="2" fillId="0" borderId="23" xfId="0" applyFont="1" applyBorder="1"/>
    <xf numFmtId="0" fontId="2" fillId="0" borderId="26" xfId="0" applyFont="1" applyBorder="1"/>
    <xf numFmtId="0" fontId="2" fillId="0" borderId="3" xfId="0" applyFont="1" applyBorder="1"/>
    <xf numFmtId="0" fontId="2" fillId="0" borderId="17" xfId="0" applyFont="1" applyBorder="1"/>
    <xf numFmtId="0" fontId="2" fillId="0" borderId="14" xfId="0" applyFont="1" applyBorder="1"/>
    <xf numFmtId="0" fontId="2" fillId="0" borderId="2" xfId="0" applyFont="1" applyBorder="1"/>
    <xf numFmtId="0" fontId="2" fillId="0" borderId="19" xfId="0" applyFont="1" applyBorder="1"/>
    <xf numFmtId="0" fontId="2" fillId="3" borderId="29" xfId="0" applyFont="1" applyFill="1" applyBorder="1"/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5" xfId="0" applyFont="1" applyFill="1" applyBorder="1"/>
    <xf numFmtId="0" fontId="2" fillId="3" borderId="13" xfId="0" applyFont="1" applyFill="1" applyBorder="1"/>
    <xf numFmtId="0" fontId="2" fillId="3" borderId="36" xfId="0" applyFont="1" applyFill="1" applyBorder="1"/>
    <xf numFmtId="0" fontId="2" fillId="3" borderId="10" xfId="0" applyFont="1" applyFill="1" applyBorder="1"/>
    <xf numFmtId="0" fontId="2" fillId="3" borderId="37" xfId="0" applyFont="1" applyFill="1" applyBorder="1"/>
    <xf numFmtId="0" fontId="2" fillId="3" borderId="38" xfId="0" applyFont="1" applyFill="1" applyBorder="1"/>
    <xf numFmtId="0" fontId="2" fillId="3" borderId="39" xfId="0" applyFont="1" applyFill="1" applyBorder="1"/>
    <xf numFmtId="0" fontId="2" fillId="3" borderId="40" xfId="0" applyFont="1" applyFill="1" applyBorder="1"/>
    <xf numFmtId="0" fontId="2" fillId="3" borderId="41" xfId="0" applyFont="1" applyFill="1" applyBorder="1"/>
    <xf numFmtId="0" fontId="2" fillId="3" borderId="45" xfId="0" applyFont="1" applyFill="1" applyBorder="1"/>
    <xf numFmtId="0" fontId="2" fillId="3" borderId="46" xfId="0" applyFont="1" applyFill="1" applyBorder="1"/>
    <xf numFmtId="0" fontId="2" fillId="3" borderId="47" xfId="0" applyFont="1" applyFill="1" applyBorder="1"/>
    <xf numFmtId="0" fontId="2" fillId="3" borderId="48" xfId="0" applyFont="1" applyFill="1" applyBorder="1"/>
    <xf numFmtId="0" fontId="2" fillId="3" borderId="50" xfId="0" applyFont="1" applyFill="1" applyBorder="1"/>
    <xf numFmtId="0" fontId="2" fillId="3" borderId="51" xfId="0" applyFont="1" applyFill="1" applyBorder="1"/>
    <xf numFmtId="0" fontId="2" fillId="3" borderId="52" xfId="0" applyFont="1" applyFill="1" applyBorder="1"/>
    <xf numFmtId="0" fontId="2" fillId="3" borderId="53" xfId="0" applyFont="1" applyFill="1" applyBorder="1"/>
    <xf numFmtId="0" fontId="2" fillId="3" borderId="54" xfId="0" applyFont="1" applyFill="1" applyBorder="1"/>
    <xf numFmtId="0" fontId="2" fillId="3" borderId="55" xfId="0" applyFont="1" applyFill="1" applyBorder="1"/>
    <xf numFmtId="0" fontId="2" fillId="3" borderId="56" xfId="0" applyFont="1" applyFill="1" applyBorder="1"/>
    <xf numFmtId="0" fontId="2" fillId="4" borderId="59" xfId="0" applyFont="1" applyFill="1" applyBorder="1"/>
    <xf numFmtId="0" fontId="2" fillId="4" borderId="61" xfId="0" applyFont="1" applyFill="1" applyBorder="1"/>
    <xf numFmtId="0" fontId="2" fillId="4" borderId="62" xfId="0" applyFont="1" applyFill="1" applyBorder="1"/>
    <xf numFmtId="0" fontId="2" fillId="4" borderId="64" xfId="0" applyFont="1" applyFill="1" applyBorder="1"/>
    <xf numFmtId="0" fontId="2" fillId="4" borderId="13" xfId="0" applyFont="1" applyFill="1" applyBorder="1"/>
    <xf numFmtId="0" fontId="2" fillId="4" borderId="69" xfId="0" applyFont="1" applyFill="1" applyBorder="1"/>
    <xf numFmtId="0" fontId="2" fillId="4" borderId="68" xfId="0" applyFont="1" applyFill="1" applyBorder="1"/>
    <xf numFmtId="0" fontId="2" fillId="4" borderId="70" xfId="0" applyFont="1" applyFill="1" applyBorder="1"/>
    <xf numFmtId="0" fontId="2" fillId="4" borderId="71" xfId="0" applyFont="1" applyFill="1" applyBorder="1"/>
    <xf numFmtId="0" fontId="2" fillId="4" borderId="72" xfId="0" applyFont="1" applyFill="1" applyBorder="1"/>
    <xf numFmtId="0" fontId="2" fillId="4" borderId="73" xfId="0" applyFont="1" applyFill="1" applyBorder="1"/>
    <xf numFmtId="0" fontId="2" fillId="4" borderId="74" xfId="0" applyFont="1" applyFill="1" applyBorder="1"/>
    <xf numFmtId="0" fontId="2" fillId="4" borderId="0" xfId="0" applyFont="1" applyFill="1"/>
    <xf numFmtId="0" fontId="2" fillId="4" borderId="75" xfId="0" applyFont="1" applyFill="1" applyBorder="1"/>
    <xf numFmtId="0" fontId="2" fillId="4" borderId="28" xfId="0" applyFont="1" applyFill="1" applyBorder="1"/>
    <xf numFmtId="0" fontId="2" fillId="4" borderId="76" xfId="0" applyFont="1" applyFill="1" applyBorder="1"/>
    <xf numFmtId="0" fontId="2" fillId="4" borderId="77" xfId="0" applyFont="1" applyFill="1" applyBorder="1"/>
    <xf numFmtId="0" fontId="2" fillId="4" borderId="78" xfId="0" applyFont="1" applyFill="1" applyBorder="1"/>
    <xf numFmtId="0" fontId="2" fillId="4" borderId="55" xfId="0" applyFont="1" applyFill="1" applyBorder="1"/>
    <xf numFmtId="0" fontId="2" fillId="4" borderId="80" xfId="0" applyFont="1" applyFill="1" applyBorder="1"/>
    <xf numFmtId="0" fontId="2" fillId="4" borderId="81" xfId="0" applyFont="1" applyFill="1" applyBorder="1"/>
    <xf numFmtId="0" fontId="2" fillId="4" borderId="83" xfId="0" applyFont="1" applyFill="1" applyBorder="1"/>
    <xf numFmtId="0" fontId="2" fillId="4" borderId="82" xfId="0" applyFont="1" applyFill="1" applyBorder="1"/>
    <xf numFmtId="0" fontId="2" fillId="5" borderId="84" xfId="0" applyFont="1" applyFill="1" applyBorder="1"/>
    <xf numFmtId="0" fontId="2" fillId="5" borderId="86" xfId="0" applyFont="1" applyFill="1" applyBorder="1"/>
    <xf numFmtId="0" fontId="2" fillId="5" borderId="85" xfId="0" applyFont="1" applyFill="1" applyBorder="1"/>
    <xf numFmtId="0" fontId="2" fillId="5" borderId="87" xfId="0" applyFont="1" applyFill="1" applyBorder="1"/>
    <xf numFmtId="0" fontId="2" fillId="5" borderId="10" xfId="0" applyFont="1" applyFill="1" applyBorder="1"/>
    <xf numFmtId="0" fontId="2" fillId="5" borderId="88" xfId="0" applyFont="1" applyFill="1" applyBorder="1"/>
    <xf numFmtId="0" fontId="2" fillId="5" borderId="89" xfId="0" applyFont="1" applyFill="1" applyBorder="1"/>
    <xf numFmtId="0" fontId="2" fillId="5" borderId="90" xfId="0" applyFont="1" applyFill="1" applyBorder="1"/>
    <xf numFmtId="0" fontId="2" fillId="5" borderId="91" xfId="0" applyFont="1" applyFill="1" applyBorder="1"/>
    <xf numFmtId="0" fontId="2" fillId="5" borderId="92" xfId="0" applyFont="1" applyFill="1" applyBorder="1"/>
    <xf numFmtId="0" fontId="2" fillId="5" borderId="28" xfId="0" applyFont="1" applyFill="1" applyBorder="1"/>
    <xf numFmtId="0" fontId="2" fillId="5" borderId="93" xfId="0" applyFont="1" applyFill="1" applyBorder="1"/>
    <xf numFmtId="0" fontId="2" fillId="5" borderId="94" xfId="0" applyFont="1" applyFill="1" applyBorder="1"/>
    <xf numFmtId="0" fontId="2" fillId="5" borderId="57" xfId="0" applyFont="1" applyFill="1" applyBorder="1"/>
    <xf numFmtId="0" fontId="2" fillId="5" borderId="99" xfId="0" applyFont="1" applyFill="1" applyBorder="1"/>
    <xf numFmtId="0" fontId="2" fillId="5" borderId="100" xfId="0" applyFont="1" applyFill="1" applyBorder="1"/>
    <xf numFmtId="0" fontId="2" fillId="5" borderId="55" xfId="0" applyFont="1" applyFill="1" applyBorder="1"/>
    <xf numFmtId="0" fontId="2" fillId="5" borderId="101" xfId="0" applyFont="1" applyFill="1" applyBorder="1"/>
    <xf numFmtId="0" fontId="2" fillId="5" borderId="102" xfId="0" applyFont="1" applyFill="1" applyBorder="1"/>
    <xf numFmtId="0" fontId="6" fillId="0" borderId="1" xfId="0" applyFont="1" applyBorder="1"/>
    <xf numFmtId="1" fontId="6" fillId="0" borderId="1" xfId="0" applyNumberFormat="1" applyFont="1" applyBorder="1"/>
    <xf numFmtId="1" fontId="6" fillId="0" borderId="4" xfId="0" applyNumberFormat="1" applyFont="1" applyBorder="1"/>
    <xf numFmtId="0" fontId="6" fillId="0" borderId="5" xfId="0" applyFont="1" applyBorder="1"/>
    <xf numFmtId="0" fontId="6" fillId="0" borderId="21" xfId="0" applyFont="1" applyBorder="1"/>
    <xf numFmtId="0" fontId="6" fillId="0" borderId="6" xfId="0" applyFont="1" applyBorder="1"/>
    <xf numFmtId="0" fontId="2" fillId="4" borderId="25" xfId="0" applyFont="1" applyFill="1" applyBorder="1"/>
    <xf numFmtId="0" fontId="7" fillId="0" borderId="1" xfId="0" applyFont="1" applyBorder="1"/>
    <xf numFmtId="0" fontId="2" fillId="0" borderId="18" xfId="0" applyFont="1" applyBorder="1"/>
    <xf numFmtId="0" fontId="2" fillId="0" borderId="103" xfId="0" applyFont="1" applyBorder="1"/>
    <xf numFmtId="0" fontId="2" fillId="0" borderId="79" xfId="0" applyFont="1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8" fillId="2" borderId="8" xfId="0" applyFont="1" applyFill="1" applyBorder="1" applyAlignment="1">
      <alignment horizontal="center" vertical="center"/>
    </xf>
    <xf numFmtId="0" fontId="0" fillId="0" borderId="1" xfId="0" applyBorder="1" applyProtection="1">
      <protection hidden="1"/>
    </xf>
    <xf numFmtId="0" fontId="8" fillId="0" borderId="1" xfId="0" applyFont="1" applyBorder="1" applyProtection="1">
      <protection hidden="1"/>
    </xf>
    <xf numFmtId="49" fontId="7" fillId="0" borderId="1" xfId="0" applyNumberFormat="1" applyFont="1" applyBorder="1" applyAlignment="1" applyProtection="1">
      <alignment horizontal="left" vertical="center" wrapText="1"/>
      <protection hidden="1"/>
    </xf>
    <xf numFmtId="1" fontId="8" fillId="2" borderId="27" xfId="0" applyNumberFormat="1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10" fillId="0" borderId="1" xfId="0" applyFont="1" applyBorder="1"/>
    <xf numFmtId="1" fontId="0" fillId="0" borderId="104" xfId="0" applyNumberForma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right"/>
      <protection hidden="1"/>
    </xf>
    <xf numFmtId="0" fontId="2" fillId="0" borderId="106" xfId="0" applyFont="1" applyBorder="1"/>
    <xf numFmtId="0" fontId="8" fillId="0" borderId="1" xfId="0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5" xfId="0" applyBorder="1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8" fillId="0" borderId="58" xfId="0" applyFont="1" applyBorder="1" applyAlignment="1" applyProtection="1">
      <alignment horizontal="right" vertical="center"/>
      <protection hidden="1"/>
    </xf>
    <xf numFmtId="0" fontId="8" fillId="0" borderId="107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0" fillId="0" borderId="104" xfId="0" applyBorder="1" applyProtection="1">
      <protection locked="0"/>
    </xf>
    <xf numFmtId="0" fontId="12" fillId="0" borderId="104" xfId="0" applyFont="1" applyBorder="1" applyProtection="1">
      <protection locked="0"/>
    </xf>
    <xf numFmtId="0" fontId="2" fillId="0" borderId="20" xfId="0" applyFont="1" applyBorder="1"/>
    <xf numFmtId="0" fontId="8" fillId="0" borderId="5" xfId="0" applyFont="1" applyBorder="1" applyAlignment="1" applyProtection="1">
      <alignment horizontal="right" vertical="center"/>
      <protection hidden="1"/>
    </xf>
    <xf numFmtId="0" fontId="8" fillId="0" borderId="14" xfId="0" applyFont="1" applyBorder="1" applyAlignment="1" applyProtection="1">
      <alignment horizontal="right" vertical="center"/>
      <protection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2" borderId="27" xfId="0" applyNumberFormat="1" applyFont="1" applyFill="1" applyBorder="1" applyAlignment="1" applyProtection="1">
      <alignment horizontal="center" vertical="center"/>
      <protection hidden="1"/>
    </xf>
    <xf numFmtId="1" fontId="1" fillId="2" borderId="11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5" borderId="93" xfId="0" applyFont="1" applyFill="1" applyBorder="1" applyAlignment="1">
      <alignment horizontal="center"/>
    </xf>
    <xf numFmtId="0" fontId="1" fillId="5" borderId="96" xfId="0" applyFont="1" applyFill="1" applyBorder="1" applyAlignment="1">
      <alignment horizontal="center"/>
    </xf>
    <xf numFmtId="0" fontId="1" fillId="5" borderId="98" xfId="0" applyFont="1" applyFill="1" applyBorder="1" applyAlignment="1">
      <alignment horizontal="center"/>
    </xf>
    <xf numFmtId="0" fontId="1" fillId="5" borderId="97" xfId="0" applyFont="1" applyFill="1" applyBorder="1" applyAlignment="1">
      <alignment horizontal="center"/>
    </xf>
    <xf numFmtId="0" fontId="1" fillId="5" borderId="95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 vertical="center" textRotation="90"/>
    </xf>
    <xf numFmtId="0" fontId="1" fillId="3" borderId="33" xfId="0" applyFont="1" applyFill="1" applyBorder="1" applyAlignment="1">
      <alignment horizontal="center" vertical="center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4" borderId="65" xfId="0" applyFont="1" applyFill="1" applyBorder="1" applyAlignment="1">
      <alignment horizontal="center" vertical="center" textRotation="90"/>
    </xf>
    <xf numFmtId="0" fontId="1" fillId="4" borderId="66" xfId="0" applyFont="1" applyFill="1" applyBorder="1" applyAlignment="1">
      <alignment horizontal="center" vertical="center" textRotation="90"/>
    </xf>
    <xf numFmtId="0" fontId="1" fillId="4" borderId="67" xfId="0" applyFont="1" applyFill="1" applyBorder="1" applyAlignment="1">
      <alignment horizontal="center" vertical="center" textRotation="90"/>
    </xf>
    <xf numFmtId="0" fontId="1" fillId="5" borderId="44" xfId="0" applyFont="1" applyFill="1" applyBorder="1" applyAlignment="1">
      <alignment horizontal="center" vertical="center" textRotation="90"/>
    </xf>
    <xf numFmtId="0" fontId="1" fillId="5" borderId="60" xfId="0" applyFont="1" applyFill="1" applyBorder="1" applyAlignment="1">
      <alignment horizontal="center" vertical="center" textRotation="90"/>
    </xf>
    <xf numFmtId="0" fontId="1" fillId="5" borderId="58" xfId="0" applyFont="1" applyFill="1" applyBorder="1" applyAlignment="1">
      <alignment horizontal="center" vertical="center" textRotation="90"/>
    </xf>
    <xf numFmtId="0" fontId="1" fillId="3" borderId="38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4" borderId="80" xfId="0" applyFont="1" applyFill="1" applyBorder="1" applyAlignment="1">
      <alignment horizontal="center"/>
    </xf>
    <xf numFmtId="0" fontId="1" fillId="4" borderId="69" xfId="0" applyFont="1" applyFill="1" applyBorder="1" applyAlignment="1">
      <alignment horizontal="center"/>
    </xf>
    <xf numFmtId="0" fontId="1" fillId="4" borderId="6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93219971435195"/>
          <c:y val="3.3546813052759986E-2"/>
          <c:w val="0.43095542544361443"/>
          <c:h val="0.84690982703099904"/>
        </c:manualLayout>
      </c:layout>
      <c:barChart>
        <c:barDir val="col"/>
        <c:grouping val="stacked"/>
        <c:varyColors val="0"/>
        <c:ser>
          <c:idx val="0"/>
          <c:order val="0"/>
          <c:tx>
            <c:v>Matutino</c:v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'Pegada Hídrica por Turno'!$M$8</c:f>
              <c:strCache>
                <c:ptCount val="1"/>
                <c:pt idx="0">
                  <c:v>Pegada Hídrica per capita por Turno</c:v>
                </c:pt>
              </c:strCache>
            </c:strRef>
          </c:cat>
          <c:val>
            <c:numRef>
              <c:f>'Pegada Hídrica por Turno'!$M$9</c:f>
              <c:numCache>
                <c:formatCode>General</c:formatCode>
                <c:ptCount val="1"/>
                <c:pt idx="0">
                  <c:v>13.969732246798602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4-4907-8011-3810CD0C1330}"/>
            </c:ext>
          </c:extLst>
        </c:ser>
        <c:ser>
          <c:idx val="1"/>
          <c:order val="1"/>
          <c:tx>
            <c:v>Vespertino</c:v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'Pegada Hídrica por Turno'!$M$8</c:f>
              <c:strCache>
                <c:ptCount val="1"/>
                <c:pt idx="0">
                  <c:v>Pegada Hídrica per capita por Turno</c:v>
                </c:pt>
              </c:strCache>
            </c:strRef>
          </c:cat>
          <c:val>
            <c:numRef>
              <c:f>'Pegada Hídrica por Turno'!$M$10</c:f>
              <c:numCache>
                <c:formatCode>General</c:formatCode>
                <c:ptCount val="1"/>
                <c:pt idx="0">
                  <c:v>51.222351571594885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4-4907-8011-3810CD0C1330}"/>
            </c:ext>
          </c:extLst>
        </c:ser>
        <c:ser>
          <c:idx val="2"/>
          <c:order val="2"/>
          <c:tx>
            <c:v>Noturno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'Pegada Hídrica por Turno'!$M$8</c:f>
              <c:strCache>
                <c:ptCount val="1"/>
                <c:pt idx="0">
                  <c:v>Pegada Hídrica per capita por Turno</c:v>
                </c:pt>
              </c:strCache>
            </c:strRef>
          </c:cat>
          <c:val>
            <c:numRef>
              <c:f>'Pegada Hídrica por Turno'!$M$11</c:f>
              <c:numCache>
                <c:formatCode>General</c:formatCode>
                <c:ptCount val="1"/>
                <c:pt idx="0">
                  <c:v>34.807916181606522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4-4907-8011-3810CD0C13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92389712"/>
        <c:axId val="592388432"/>
      </c:barChart>
      <c:catAx>
        <c:axId val="59238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2388432"/>
        <c:crosses val="autoZero"/>
        <c:auto val="1"/>
        <c:lblAlgn val="ctr"/>
        <c:lblOffset val="100"/>
        <c:noMultiLvlLbl val="0"/>
      </c:catAx>
      <c:valAx>
        <c:axId val="5923884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238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190299930457408"/>
          <c:y val="0.38009148616806288"/>
          <c:w val="0.3104138157943932"/>
          <c:h val="0.1492949862896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 b="1"/>
              <a:t>Proveniência</a:t>
            </a:r>
            <a:r>
              <a:rPr lang="pt-BR" sz="1000" b="1" baseline="0"/>
              <a:t> da Água</a:t>
            </a:r>
            <a:endParaRPr lang="pt-BR" sz="1000" b="1"/>
          </a:p>
        </c:rich>
      </c:tx>
      <c:layout>
        <c:manualLayout>
          <c:xMode val="edge"/>
          <c:yMode val="edge"/>
          <c:x val="0.13937842307283843"/>
          <c:y val="0.9027777777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842087296891356"/>
          <c:y val="7.5023330417031187E-2"/>
          <c:w val="0.40466599912005219"/>
          <c:h val="0.79071741032370957"/>
        </c:manualLayout>
      </c:layout>
      <c:barChart>
        <c:barDir val="col"/>
        <c:grouping val="percentStacked"/>
        <c:varyColors val="0"/>
        <c:ser>
          <c:idx val="0"/>
          <c:order val="0"/>
          <c:tx>
            <c:v>Água do Sistema de Abastecimento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'Com Captação Extra'!$N$11</c:f>
              <c:numCache>
                <c:formatCode>General</c:formatCode>
                <c:ptCount val="1"/>
                <c:pt idx="0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B-4AD7-BF4F-1071F77DA00B}"/>
            </c:ext>
          </c:extLst>
        </c:ser>
        <c:ser>
          <c:idx val="1"/>
          <c:order val="1"/>
          <c:tx>
            <c:v>Água Captada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'Com Captação Extra'!$O$11</c:f>
              <c:numCache>
                <c:formatCode>General</c:formatCode>
                <c:ptCount val="1"/>
                <c:pt idx="0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FB-4AD7-BF4F-1071F77D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887696"/>
        <c:axId val="471888336"/>
      </c:barChart>
      <c:catAx>
        <c:axId val="471887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1888336"/>
        <c:crosses val="autoZero"/>
        <c:auto val="1"/>
        <c:lblAlgn val="ctr"/>
        <c:lblOffset val="100"/>
        <c:noMultiLvlLbl val="0"/>
      </c:catAx>
      <c:valAx>
        <c:axId val="47188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188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654810128502722"/>
          <c:y val="0.22484543598716827"/>
          <c:w val="0.40345199568500534"/>
          <c:h val="0.67109580052493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boxWhisker" uniqueId="{98773457-B2AD-4F31-BDE5-5DEF48AF13D3}">
          <cx:tx>
            <cx:txData>
              <cx:f/>
              <cx:v>Antes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9B02CC77-CDAC-4602-B0BC-8BA2D3CDB373}">
          <cx:tx>
            <cx:txData>
              <cx:f/>
              <cx:v>Depois</cx:v>
            </cx:txData>
          </cx:tx>
          <cx:spPr>
            <a:solidFill>
              <a:schemeClr val="bg1">
                <a:lumMod val="50000"/>
              </a:schemeClr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r>
                  <a:rPr lang="pt-BR" sz="1000" b="1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rPr>
                  <a:t>Ação Afirmativa</a:t>
                </a:r>
                <a:endParaRPr lang="pt-BR" sz="6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rich>
          </cx:tx>
        </cx:title>
        <cx:tickLabels/>
      </cx:axis>
      <cx:axis id="1">
        <cx:valScaling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r>
                  <a:rPr lang="pt-BR" sz="1200" b="1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rPr>
                  <a:t>m</a:t>
                </a:r>
                <a:r>
                  <a:rPr lang="pt-BR" sz="1200" b="1" i="0" u="none" strike="noStrike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rPr>
                  <a:t>3</a:t>
                </a:r>
                <a:endParaRPr lang="pt-BR" sz="900" b="1" i="0" u="none" strike="noStrike" baseline="3000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rich>
          </cx:tx>
        </cx:title>
        <cx:majorGridlines/>
        <cx:tickLabels/>
        <cx:spPr>
          <a:ln>
            <a:noFill/>
          </a:ln>
        </cx:spPr>
      </cx:axis>
    </cx:plotArea>
    <cx:legend pos="r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 b="1"/>
          </a:pPr>
          <a:endParaRPr lang="pt-BR" sz="110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4/relationships/chartEx" Target="../charts/chartEx1.xml"/><Relationship Id="rId1" Type="http://schemas.openxmlformats.org/officeDocument/2006/relationships/image" Target="../media/image1.png"/><Relationship Id="rId4" Type="http://schemas.openxmlformats.org/officeDocument/2006/relationships/hyperlink" Target="mailto:otacilio.santana@ufpe.br?subject=Pegada%20H&#237;dric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4</xdr:col>
      <xdr:colOff>26095</xdr:colOff>
      <xdr:row>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1B8195-E745-4FFA-A4E5-A3BC4870C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9529131" cy="1021080"/>
        </a:xfrm>
        <a:prstGeom prst="rect">
          <a:avLst/>
        </a:prstGeom>
      </xdr:spPr>
    </xdr:pic>
    <xdr:clientData/>
  </xdr:twoCellAnchor>
  <xdr:twoCellAnchor editAs="oneCell">
    <xdr:from>
      <xdr:col>3</xdr:col>
      <xdr:colOff>2706566</xdr:colOff>
      <xdr:row>4</xdr:row>
      <xdr:rowOff>91933</xdr:rowOff>
    </xdr:from>
    <xdr:to>
      <xdr:col>3</xdr:col>
      <xdr:colOff>3291437</xdr:colOff>
      <xdr:row>5</xdr:row>
      <xdr:rowOff>177881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7339333-AAB1-EA1C-9BF2-6A7587D9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889" y="818764"/>
          <a:ext cx="584871" cy="267655"/>
        </a:xfrm>
        <a:prstGeom prst="rect">
          <a:avLst/>
        </a:prstGeom>
      </xdr:spPr>
    </xdr:pic>
    <xdr:clientData/>
  </xdr:twoCellAnchor>
  <xdr:twoCellAnchor editAs="oneCell">
    <xdr:from>
      <xdr:col>1</xdr:col>
      <xdr:colOff>106455</xdr:colOff>
      <xdr:row>17</xdr:row>
      <xdr:rowOff>184897</xdr:rowOff>
    </xdr:from>
    <xdr:to>
      <xdr:col>1</xdr:col>
      <xdr:colOff>1120662</xdr:colOff>
      <xdr:row>19</xdr:row>
      <xdr:rowOff>159997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1B861F6-6D6B-0961-A9D0-8A98CF6932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745005" y="3042397"/>
          <a:ext cx="1014207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53340</xdr:rowOff>
    </xdr:from>
    <xdr:to>
      <xdr:col>9</xdr:col>
      <xdr:colOff>560390</xdr:colOff>
      <xdr:row>6</xdr:row>
      <xdr:rowOff>22860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E93526-B667-9C16-49AB-DFD0758BF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53340"/>
          <a:ext cx="9529131" cy="1021080"/>
        </a:xfrm>
        <a:prstGeom prst="rect">
          <a:avLst/>
        </a:prstGeom>
      </xdr:spPr>
    </xdr:pic>
    <xdr:clientData/>
  </xdr:twoCellAnchor>
  <xdr:twoCellAnchor editAs="oneCell">
    <xdr:from>
      <xdr:col>7</xdr:col>
      <xdr:colOff>573741</xdr:colOff>
      <xdr:row>4</xdr:row>
      <xdr:rowOff>116543</xdr:rowOff>
    </xdr:from>
    <xdr:to>
      <xdr:col>8</xdr:col>
      <xdr:colOff>100777</xdr:colOff>
      <xdr:row>6</xdr:row>
      <xdr:rowOff>25609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85C9A4-AE4B-415D-882C-595689A46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35" y="833719"/>
          <a:ext cx="584871" cy="267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6</xdr:row>
      <xdr:rowOff>76200</xdr:rowOff>
    </xdr:from>
    <xdr:to>
      <xdr:col>11</xdr:col>
      <xdr:colOff>320040</xdr:colOff>
      <xdr:row>33</xdr:row>
      <xdr:rowOff>22860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D844B8-EF67-94CE-DAAE-A81FE29E3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76200</xdr:rowOff>
    </xdr:from>
    <xdr:to>
      <xdr:col>9</xdr:col>
      <xdr:colOff>560391</xdr:colOff>
      <xdr:row>6</xdr:row>
      <xdr:rowOff>45720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677981E-9B0B-49BB-A67A-F0B51C470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9529131" cy="1021080"/>
        </a:xfrm>
        <a:prstGeom prst="rect">
          <a:avLst/>
        </a:prstGeom>
      </xdr:spPr>
    </xdr:pic>
    <xdr:clientData/>
  </xdr:twoCellAnchor>
  <xdr:twoCellAnchor editAs="oneCell">
    <xdr:from>
      <xdr:col>7</xdr:col>
      <xdr:colOff>573741</xdr:colOff>
      <xdr:row>4</xdr:row>
      <xdr:rowOff>134471</xdr:rowOff>
    </xdr:from>
    <xdr:to>
      <xdr:col>8</xdr:col>
      <xdr:colOff>100777</xdr:colOff>
      <xdr:row>6</xdr:row>
      <xdr:rowOff>41125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C64AC2-44FA-4EDE-BA3B-E96EF0048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35" y="851647"/>
          <a:ext cx="584871" cy="2652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68580</xdr:rowOff>
    </xdr:from>
    <xdr:to>
      <xdr:col>9</xdr:col>
      <xdr:colOff>568011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9024E3A-6BF7-4B71-8231-AF08CC5EF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68580"/>
          <a:ext cx="9529131" cy="1021080"/>
        </a:xfrm>
        <a:prstGeom prst="rect">
          <a:avLst/>
        </a:prstGeom>
      </xdr:spPr>
    </xdr:pic>
    <xdr:clientData/>
  </xdr:twoCellAnchor>
  <xdr:twoCellAnchor>
    <xdr:from>
      <xdr:col>8</xdr:col>
      <xdr:colOff>320040</xdr:colOff>
      <xdr:row>6</xdr:row>
      <xdr:rowOff>133350</xdr:rowOff>
    </xdr:from>
    <xdr:to>
      <xdr:col>11</xdr:col>
      <xdr:colOff>449580</xdr:colOff>
      <xdr:row>22</xdr:row>
      <xdr:rowOff>11430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915E8C-DA6E-0553-087A-A560F9A32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582706</xdr:colOff>
      <xdr:row>4</xdr:row>
      <xdr:rowOff>116543</xdr:rowOff>
    </xdr:from>
    <xdr:to>
      <xdr:col>8</xdr:col>
      <xdr:colOff>109742</xdr:colOff>
      <xdr:row>6</xdr:row>
      <xdr:rowOff>23197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78B7505-1470-44C5-A0F9-8CF59460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833719"/>
          <a:ext cx="584871" cy="2652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60960</xdr:rowOff>
    </xdr:from>
    <xdr:to>
      <xdr:col>11</xdr:col>
      <xdr:colOff>295739</xdr:colOff>
      <xdr:row>5</xdr:row>
      <xdr:rowOff>167640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FF15C8-A185-4A4C-A797-942052AC5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60960"/>
          <a:ext cx="9529131" cy="1021080"/>
        </a:xfrm>
        <a:prstGeom prst="rect">
          <a:avLst/>
        </a:prstGeom>
      </xdr:spPr>
    </xdr:pic>
    <xdr:clientData/>
  </xdr:twoCellAnchor>
  <xdr:twoCellAnchor>
    <xdr:from>
      <xdr:col>4</xdr:col>
      <xdr:colOff>89215</xdr:colOff>
      <xdr:row>6</xdr:row>
      <xdr:rowOff>39923</xdr:rowOff>
    </xdr:from>
    <xdr:to>
      <xdr:col>7</xdr:col>
      <xdr:colOff>565631</xdr:colOff>
      <xdr:row>20</xdr:row>
      <xdr:rowOff>179734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A678E9E7-D4EE-7DB6-7B40-4212AA9A293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24995" y="1137203"/>
              <a:ext cx="2305216" cy="27458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950259</xdr:colOff>
      <xdr:row>4</xdr:row>
      <xdr:rowOff>80683</xdr:rowOff>
    </xdr:from>
    <xdr:to>
      <xdr:col>9</xdr:col>
      <xdr:colOff>441436</xdr:colOff>
      <xdr:row>5</xdr:row>
      <xdr:rowOff>166631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3CD5A1-661B-4544-B009-5712EEEF1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906" y="797859"/>
          <a:ext cx="584871" cy="265243"/>
        </a:xfrm>
        <a:prstGeom prst="rect">
          <a:avLst/>
        </a:prstGeom>
      </xdr:spPr>
    </xdr:pic>
    <xdr:clientData/>
  </xdr:twoCellAnchor>
  <xdr:twoCellAnchor>
    <xdr:from>
      <xdr:col>9</xdr:col>
      <xdr:colOff>304800</xdr:colOff>
      <xdr:row>19</xdr:row>
      <xdr:rowOff>89647</xdr:rowOff>
    </xdr:from>
    <xdr:to>
      <xdr:col>11</xdr:col>
      <xdr:colOff>367553</xdr:colOff>
      <xdr:row>23</xdr:row>
      <xdr:rowOff>26893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8981AB-79E1-C051-EA2D-4E4B659ABC34}"/>
            </a:ext>
          </a:extLst>
        </xdr:cNvPr>
        <xdr:cNvSpPr/>
      </xdr:nvSpPr>
      <xdr:spPr>
        <a:xfrm>
          <a:off x="8346141" y="3550023"/>
          <a:ext cx="1281953" cy="654423"/>
        </a:xfrm>
        <a:prstGeom prst="roundRect">
          <a:avLst>
            <a:gd name="adj" fmla="val 27626"/>
          </a:avLst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Enviar</a:t>
          </a:r>
        </a:p>
        <a:p>
          <a:pPr algn="ctr"/>
          <a:r>
            <a:rPr lang="pt-BR" sz="1400" b="1"/>
            <a:t>Dados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976B-9F78-4CCD-BC78-2A93D771AFC4}">
  <sheetPr>
    <tabColor theme="1"/>
  </sheetPr>
  <dimension ref="A8:E19"/>
  <sheetViews>
    <sheetView tabSelected="1" zoomScale="85" zoomScaleNormal="85" workbookViewId="0">
      <selection activeCell="I10" sqref="I10"/>
    </sheetView>
  </sheetViews>
  <sheetFormatPr defaultRowHeight="14.4" x14ac:dyDescent="0.3"/>
  <cols>
    <col min="1" max="1" width="53.109375" style="114" bestFit="1" customWidth="1"/>
    <col min="2" max="2" width="17.77734375" style="114" customWidth="1"/>
    <col min="3" max="3" width="4.88671875" style="114" customWidth="1"/>
    <col min="4" max="4" width="63.33203125" style="114" customWidth="1"/>
    <col min="5" max="5" width="6.6640625" style="114" customWidth="1"/>
    <col min="6" max="16384" width="8.88671875" style="114"/>
  </cols>
  <sheetData>
    <row r="8" spans="1:5" x14ac:dyDescent="0.3">
      <c r="B8" s="124" t="s">
        <v>32</v>
      </c>
      <c r="D8" s="131"/>
    </row>
    <row r="10" spans="1:5" x14ac:dyDescent="0.3">
      <c r="A10" s="126"/>
      <c r="B10" s="126"/>
      <c r="C10" s="126"/>
      <c r="D10" s="126"/>
    </row>
    <row r="11" spans="1:5" x14ac:dyDescent="0.3">
      <c r="A11" s="134" t="s">
        <v>30</v>
      </c>
      <c r="B11" s="130" t="s">
        <v>27</v>
      </c>
      <c r="C11" s="129"/>
      <c r="D11" s="131"/>
      <c r="E11" s="127"/>
    </row>
    <row r="12" spans="1:5" x14ac:dyDescent="0.3">
      <c r="A12" s="135"/>
      <c r="B12" s="128" t="s">
        <v>28</v>
      </c>
      <c r="C12" s="128"/>
      <c r="D12" s="125"/>
    </row>
    <row r="13" spans="1:5" x14ac:dyDescent="0.3">
      <c r="A13" s="136"/>
      <c r="B13" s="130" t="s">
        <v>29</v>
      </c>
      <c r="D13" s="132" t="s">
        <v>31</v>
      </c>
    </row>
    <row r="15" spans="1:5" x14ac:dyDescent="0.3">
      <c r="A15" s="114" t="s">
        <v>24</v>
      </c>
    </row>
    <row r="16" spans="1:5" x14ac:dyDescent="0.3">
      <c r="A16" s="115" t="s">
        <v>21</v>
      </c>
      <c r="B16" s="115"/>
      <c r="C16" s="115"/>
    </row>
    <row r="17" spans="1:3" x14ac:dyDescent="0.3">
      <c r="A17" s="115" t="s">
        <v>22</v>
      </c>
      <c r="B17" s="115"/>
      <c r="C17" s="115"/>
    </row>
    <row r="19" spans="1:3" ht="72" x14ac:dyDescent="0.3">
      <c r="A19" s="116" t="s">
        <v>23</v>
      </c>
      <c r="B19" s="116"/>
      <c r="C19" s="116"/>
    </row>
  </sheetData>
  <sheetProtection algorithmName="SHA-512" hashValue="Z7paBaYSiOvV3s/oFWZu5QoT7FrsQsMI98fYgPAsAWQ70qIQUIPCG53h+Yf4HIu6TCKzVCnq+m3qcAkVepCtUQ==" saltValue="Mml1fQGAaibHeUr1imuLQA==" spinCount="100000" sheet="1" objects="1" scenarios="1"/>
  <mergeCells count="1">
    <mergeCell ref="A11:A1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8:L18"/>
  <sheetViews>
    <sheetView zoomScale="85" zoomScaleNormal="85" workbookViewId="0">
      <selection activeCell="H10" sqref="H10"/>
    </sheetView>
  </sheetViews>
  <sheetFormatPr defaultRowHeight="13.8" x14ac:dyDescent="0.3"/>
  <cols>
    <col min="1" max="1" width="8.88671875" style="3"/>
    <col min="2" max="2" width="36.88671875" style="3" customWidth="1"/>
    <col min="3" max="3" width="15.44140625" style="3" customWidth="1"/>
    <col min="4" max="4" width="8.88671875" style="3"/>
    <col min="5" max="6" width="9" style="3" customWidth="1"/>
    <col min="7" max="7" width="18.88671875" style="3" customWidth="1"/>
    <col min="8" max="8" width="15.44140625" style="3" customWidth="1"/>
    <col min="9" max="9" width="8.88671875" style="3" customWidth="1"/>
    <col min="10" max="10" width="18.77734375" style="3" bestFit="1" customWidth="1"/>
    <col min="11" max="16384" width="8.88671875" style="3"/>
  </cols>
  <sheetData>
    <row r="8" spans="1:12" ht="15" x14ac:dyDescent="0.3">
      <c r="B8" s="18" t="s">
        <v>8</v>
      </c>
      <c r="C8" s="19">
        <v>100</v>
      </c>
      <c r="D8" s="7"/>
      <c r="E8" s="18" t="s">
        <v>9</v>
      </c>
      <c r="F8" s="20"/>
      <c r="G8" s="18"/>
      <c r="H8" s="19">
        <v>150</v>
      </c>
      <c r="I8" s="2"/>
    </row>
    <row r="9" spans="1:12" x14ac:dyDescent="0.3">
      <c r="C9" s="21"/>
      <c r="H9" s="21"/>
      <c r="I9" s="4"/>
      <c r="K9" s="5"/>
    </row>
    <row r="10" spans="1:12" x14ac:dyDescent="0.3">
      <c r="B10" s="18" t="s">
        <v>1</v>
      </c>
      <c r="C10" s="19">
        <v>10</v>
      </c>
      <c r="D10" s="7"/>
      <c r="E10" s="18" t="s">
        <v>2</v>
      </c>
      <c r="F10" s="133"/>
      <c r="G10" s="18"/>
      <c r="H10" s="19">
        <v>5</v>
      </c>
      <c r="I10" s="2"/>
      <c r="K10" s="6"/>
      <c r="L10" s="7"/>
    </row>
    <row r="11" spans="1:12" x14ac:dyDescent="0.3">
      <c r="C11" s="4"/>
      <c r="E11" s="5"/>
      <c r="H11" s="4"/>
      <c r="I11" s="4"/>
      <c r="K11" s="4"/>
    </row>
    <row r="12" spans="1:12" x14ac:dyDescent="0.3">
      <c r="B12" s="18" t="s">
        <v>0</v>
      </c>
      <c r="C12" s="22">
        <v>2</v>
      </c>
      <c r="D12" s="23"/>
      <c r="E12" s="137" t="s">
        <v>10</v>
      </c>
      <c r="F12" s="138"/>
      <c r="G12" s="138"/>
      <c r="H12" s="139"/>
      <c r="I12" s="9"/>
      <c r="K12" s="4"/>
    </row>
    <row r="13" spans="1:12" x14ac:dyDescent="0.3">
      <c r="C13" s="21"/>
      <c r="D13" s="24"/>
      <c r="E13" s="25"/>
      <c r="F13" s="26"/>
      <c r="H13" s="9"/>
      <c r="I13" s="9"/>
      <c r="K13" s="4"/>
    </row>
    <row r="14" spans="1:12" ht="15" x14ac:dyDescent="0.3">
      <c r="B14" s="27" t="s">
        <v>3</v>
      </c>
      <c r="C14" s="19">
        <v>15</v>
      </c>
      <c r="D14" s="28"/>
      <c r="E14" s="141">
        <f>((H8-C8)*1000)/SUM(C10,H10,C12)/C14</f>
        <v>196.07843137254901</v>
      </c>
      <c r="F14" s="142"/>
      <c r="G14" s="140" t="s">
        <v>33</v>
      </c>
      <c r="H14" s="139"/>
      <c r="I14" s="7"/>
    </row>
    <row r="15" spans="1:12" x14ac:dyDescent="0.3">
      <c r="C15" s="4"/>
      <c r="E15" s="4"/>
      <c r="F15" s="4"/>
    </row>
    <row r="16" spans="1:12" x14ac:dyDescent="0.3">
      <c r="A16" s="104" t="s">
        <v>14</v>
      </c>
      <c r="D16" s="27"/>
      <c r="I16" s="12"/>
    </row>
    <row r="17" spans="5:9" ht="14.4" thickBot="1" x14ac:dyDescent="0.35">
      <c r="E17" s="4"/>
      <c r="F17" s="4"/>
      <c r="G17" s="29"/>
      <c r="I17" s="5"/>
    </row>
    <row r="18" spans="5:9" ht="14.4" thickBot="1" x14ac:dyDescent="0.35">
      <c r="F18" s="27"/>
      <c r="G18" s="30"/>
      <c r="H18" s="31"/>
      <c r="I18" s="13"/>
    </row>
  </sheetData>
  <sheetProtection algorithmName="SHA-512" hashValue="lajmbt7ux8eKr5s6WJoCuHJMcy1R8W3GIOHpIzmlHyyZkz0Fv6sePk3ZUZIrwupuLtdEdhnrHW43eFuxAChoPQ==" saltValue="K4/z027a9i4YksVlLFv1Bg==" spinCount="100000" sheet="1" objects="1" scenarios="1"/>
  <mergeCells count="3">
    <mergeCell ref="E12:H12"/>
    <mergeCell ref="G14:H14"/>
    <mergeCell ref="E14:F14"/>
  </mergeCells>
  <pageMargins left="0.25" right="0.25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19D-58F1-47E5-BF5C-847D98C02799}">
  <sheetPr>
    <tabColor rgb="FF0070C0"/>
  </sheetPr>
  <dimension ref="A6:Q32"/>
  <sheetViews>
    <sheetView zoomScale="85" zoomScaleNormal="85" workbookViewId="0">
      <selection activeCell="G30" sqref="G30:H30"/>
    </sheetView>
  </sheetViews>
  <sheetFormatPr defaultRowHeight="13.8" x14ac:dyDescent="0.3"/>
  <cols>
    <col min="1" max="1" width="8.88671875" style="3"/>
    <col min="2" max="2" width="36.88671875" style="3" customWidth="1"/>
    <col min="3" max="3" width="15.44140625" style="3" customWidth="1"/>
    <col min="4" max="4" width="8.88671875" style="3"/>
    <col min="5" max="6" width="9" style="3" customWidth="1"/>
    <col min="7" max="7" width="18.88671875" style="3" customWidth="1"/>
    <col min="8" max="8" width="15.44140625" style="3" customWidth="1"/>
    <col min="9" max="9" width="8.88671875" style="3" customWidth="1"/>
    <col min="10" max="10" width="18.77734375" style="3" bestFit="1" customWidth="1"/>
    <col min="11" max="16384" width="8.88671875" style="3"/>
  </cols>
  <sheetData>
    <row r="6" spans="1:17" x14ac:dyDescent="0.3">
      <c r="J6" s="4"/>
      <c r="K6" s="97"/>
      <c r="L6" s="97"/>
      <c r="M6" s="97"/>
      <c r="N6" s="97"/>
      <c r="O6" s="97"/>
      <c r="P6" s="97"/>
      <c r="Q6" s="97"/>
    </row>
    <row r="7" spans="1:17" x14ac:dyDescent="0.3">
      <c r="K7" s="97"/>
      <c r="L7" s="97"/>
      <c r="M7" s="97"/>
      <c r="N7" s="97"/>
      <c r="O7" s="97"/>
      <c r="P7" s="97"/>
      <c r="Q7" s="97"/>
    </row>
    <row r="8" spans="1:17" ht="15" x14ac:dyDescent="0.3">
      <c r="A8" s="151" t="s">
        <v>5</v>
      </c>
      <c r="B8" s="33" t="s">
        <v>8</v>
      </c>
      <c r="C8" s="1">
        <v>120</v>
      </c>
      <c r="D8" s="50"/>
      <c r="E8" s="51" t="s">
        <v>9</v>
      </c>
      <c r="F8" s="53"/>
      <c r="G8" s="32"/>
      <c r="H8" s="1">
        <v>150</v>
      </c>
      <c r="I8" s="2"/>
      <c r="K8" s="97"/>
      <c r="L8" s="97"/>
      <c r="M8" s="143" t="s">
        <v>11</v>
      </c>
      <c r="N8" s="144"/>
      <c r="O8" s="144"/>
      <c r="P8" s="145"/>
      <c r="Q8" s="97"/>
    </row>
    <row r="9" spans="1:17" x14ac:dyDescent="0.3">
      <c r="A9" s="152"/>
      <c r="B9" s="34"/>
      <c r="C9" s="43"/>
      <c r="D9" s="40"/>
      <c r="E9" s="52"/>
      <c r="F9" s="54"/>
      <c r="G9" s="39"/>
      <c r="H9" s="38"/>
      <c r="I9" s="4"/>
      <c r="K9" s="100"/>
      <c r="L9" s="98">
        <f>E14</f>
        <v>96.153846153846146</v>
      </c>
      <c r="M9" s="97">
        <f>(L9/$L$12)*100</f>
        <v>13.969732246798602</v>
      </c>
      <c r="N9" s="97"/>
      <c r="O9" s="97"/>
      <c r="P9" s="97"/>
      <c r="Q9" s="97"/>
    </row>
    <row r="10" spans="1:17" x14ac:dyDescent="0.3">
      <c r="A10" s="152"/>
      <c r="B10" s="35" t="s">
        <v>1</v>
      </c>
      <c r="C10" s="1">
        <v>15</v>
      </c>
      <c r="D10" s="44"/>
      <c r="E10" s="35" t="s">
        <v>2</v>
      </c>
      <c r="F10" s="44"/>
      <c r="G10" s="35"/>
      <c r="H10" s="1">
        <v>7</v>
      </c>
      <c r="I10" s="2"/>
      <c r="K10" s="101"/>
      <c r="L10" s="99">
        <f>E22</f>
        <v>352.56410256410254</v>
      </c>
      <c r="M10" s="97">
        <f t="shared" ref="M10:M11" si="0">(L10/$L$12)*100</f>
        <v>51.222351571594885</v>
      </c>
      <c r="N10" s="97"/>
      <c r="O10" s="97"/>
      <c r="P10" s="97"/>
      <c r="Q10" s="97"/>
    </row>
    <row r="11" spans="1:17" x14ac:dyDescent="0.3">
      <c r="A11" s="152"/>
      <c r="B11" s="40"/>
      <c r="C11" s="43"/>
      <c r="D11" s="40"/>
      <c r="E11" s="40"/>
      <c r="F11" s="49"/>
      <c r="G11" s="39"/>
      <c r="H11" s="48"/>
      <c r="I11" s="4"/>
      <c r="K11" s="102"/>
      <c r="L11" s="98">
        <f>E30</f>
        <v>239.58333333333334</v>
      </c>
      <c r="M11" s="97">
        <f t="shared" si="0"/>
        <v>34.807916181606522</v>
      </c>
      <c r="N11" s="97"/>
      <c r="O11" s="97"/>
      <c r="P11" s="97"/>
      <c r="Q11" s="97"/>
    </row>
    <row r="12" spans="1:17" x14ac:dyDescent="0.3">
      <c r="A12" s="152"/>
      <c r="B12" s="36" t="s">
        <v>0</v>
      </c>
      <c r="C12" s="8">
        <v>4</v>
      </c>
      <c r="D12" s="44"/>
      <c r="E12" s="160" t="s">
        <v>10</v>
      </c>
      <c r="F12" s="161"/>
      <c r="G12" s="161"/>
      <c r="H12" s="162"/>
      <c r="I12" s="9"/>
      <c r="K12" s="102"/>
      <c r="L12" s="98">
        <f>SUM(L9:L11)</f>
        <v>688.30128205128199</v>
      </c>
      <c r="M12" s="97"/>
      <c r="N12" s="97"/>
      <c r="O12" s="97"/>
      <c r="P12" s="97"/>
      <c r="Q12" s="97"/>
    </row>
    <row r="13" spans="1:17" x14ac:dyDescent="0.3">
      <c r="A13" s="152"/>
      <c r="B13" s="39"/>
      <c r="C13" s="42"/>
      <c r="D13" s="39"/>
      <c r="E13" s="45"/>
      <c r="F13" s="45"/>
      <c r="G13" s="46"/>
      <c r="H13" s="47"/>
      <c r="I13" s="9"/>
      <c r="K13" s="102"/>
      <c r="L13" s="97"/>
      <c r="M13" s="97"/>
      <c r="N13" s="97"/>
      <c r="O13" s="97"/>
      <c r="P13" s="97"/>
      <c r="Q13" s="97"/>
    </row>
    <row r="14" spans="1:17" ht="15" x14ac:dyDescent="0.3">
      <c r="A14" s="153"/>
      <c r="B14" s="37" t="s">
        <v>3</v>
      </c>
      <c r="C14" s="1">
        <v>12</v>
      </c>
      <c r="D14" s="41"/>
      <c r="E14" s="141">
        <f>((H8-C8)*1000)/SUM(C10,H10,C12)/C14</f>
        <v>96.153846153846146</v>
      </c>
      <c r="F14" s="142"/>
      <c r="G14" s="163" t="s">
        <v>33</v>
      </c>
      <c r="H14" s="164"/>
      <c r="I14" s="7"/>
      <c r="K14" s="97"/>
      <c r="L14" s="97"/>
      <c r="M14" s="97"/>
      <c r="N14" s="97"/>
      <c r="O14" s="97"/>
      <c r="P14" s="97"/>
      <c r="Q14" s="97"/>
    </row>
    <row r="15" spans="1:17" x14ac:dyDescent="0.3">
      <c r="A15" s="10"/>
      <c r="C15" s="4"/>
      <c r="E15" s="4"/>
      <c r="F15" s="4"/>
      <c r="K15" s="97"/>
      <c r="L15" s="97"/>
      <c r="M15" s="97"/>
      <c r="N15" s="97"/>
      <c r="O15" s="97"/>
      <c r="P15" s="97"/>
      <c r="Q15" s="97"/>
    </row>
    <row r="16" spans="1:17" ht="15" x14ac:dyDescent="0.3">
      <c r="A16" s="154" t="s">
        <v>7</v>
      </c>
      <c r="B16" s="57" t="s">
        <v>8</v>
      </c>
      <c r="C16" s="11">
        <v>215</v>
      </c>
      <c r="D16" s="69"/>
      <c r="E16" s="70" t="s">
        <v>9</v>
      </c>
      <c r="F16" s="73"/>
      <c r="G16" s="68"/>
      <c r="H16" s="11">
        <v>270</v>
      </c>
      <c r="I16" s="12"/>
      <c r="K16" s="97"/>
      <c r="L16" s="97"/>
      <c r="M16" s="97"/>
      <c r="N16" s="97"/>
      <c r="O16" s="97"/>
      <c r="P16" s="97"/>
      <c r="Q16" s="97"/>
    </row>
    <row r="17" spans="1:9" x14ac:dyDescent="0.3">
      <c r="A17" s="155"/>
      <c r="B17" s="60"/>
      <c r="C17" s="63"/>
      <c r="D17" s="62"/>
      <c r="E17" s="60"/>
      <c r="F17" s="74"/>
      <c r="G17" s="62"/>
      <c r="H17" s="61"/>
      <c r="I17" s="5"/>
    </row>
    <row r="18" spans="1:9" x14ac:dyDescent="0.3">
      <c r="A18" s="155"/>
      <c r="B18" s="58" t="s">
        <v>1</v>
      </c>
      <c r="C18" s="11">
        <v>5</v>
      </c>
      <c r="D18" s="71"/>
      <c r="E18" s="59" t="s">
        <v>2</v>
      </c>
      <c r="F18" s="103"/>
      <c r="G18" s="56"/>
      <c r="H18" s="11">
        <v>6</v>
      </c>
      <c r="I18" s="13"/>
    </row>
    <row r="19" spans="1:9" x14ac:dyDescent="0.3">
      <c r="A19" s="155"/>
      <c r="B19" s="60"/>
      <c r="C19" s="64"/>
      <c r="D19" s="72"/>
      <c r="E19" s="62"/>
      <c r="F19" s="62"/>
      <c r="G19" s="67"/>
      <c r="H19" s="75"/>
    </row>
    <row r="20" spans="1:9" x14ac:dyDescent="0.3">
      <c r="A20" s="155"/>
      <c r="B20" s="56" t="s">
        <v>0</v>
      </c>
      <c r="C20" s="14">
        <v>2</v>
      </c>
      <c r="D20" s="71"/>
      <c r="E20" s="165" t="s">
        <v>10</v>
      </c>
      <c r="F20" s="166"/>
      <c r="G20" s="166"/>
      <c r="H20" s="167"/>
    </row>
    <row r="21" spans="1:9" x14ac:dyDescent="0.3">
      <c r="A21" s="155"/>
      <c r="B21" s="62"/>
      <c r="C21" s="65"/>
      <c r="D21" s="76"/>
      <c r="E21" s="77"/>
      <c r="F21" s="67"/>
      <c r="G21" s="74"/>
      <c r="H21" s="55"/>
    </row>
    <row r="22" spans="1:9" ht="15" x14ac:dyDescent="0.3">
      <c r="A22" s="156"/>
      <c r="B22" s="15" t="s">
        <v>3</v>
      </c>
      <c r="C22" s="11">
        <v>12</v>
      </c>
      <c r="D22" s="66"/>
      <c r="E22" s="141">
        <f>((H16-C16)*1000)/SUM(C18,H18,C20)/C22</f>
        <v>352.56410256410254</v>
      </c>
      <c r="F22" s="142"/>
      <c r="G22" s="168" t="s">
        <v>33</v>
      </c>
      <c r="H22" s="169"/>
    </row>
    <row r="23" spans="1:9" x14ac:dyDescent="0.3">
      <c r="A23" s="10"/>
      <c r="D23" s="4"/>
    </row>
    <row r="24" spans="1:9" ht="15" x14ac:dyDescent="0.3">
      <c r="A24" s="157" t="s">
        <v>6</v>
      </c>
      <c r="B24" s="79" t="s">
        <v>8</v>
      </c>
      <c r="C24" s="16">
        <v>254</v>
      </c>
      <c r="D24" s="88"/>
      <c r="E24" s="79" t="s">
        <v>9</v>
      </c>
      <c r="F24" s="94"/>
      <c r="G24" s="91"/>
      <c r="H24" s="16">
        <v>300</v>
      </c>
    </row>
    <row r="25" spans="1:9" x14ac:dyDescent="0.3">
      <c r="A25" s="158"/>
      <c r="B25" s="83"/>
      <c r="C25" s="85"/>
      <c r="D25" s="89"/>
      <c r="E25" s="84"/>
      <c r="F25" s="83"/>
      <c r="G25" s="93"/>
      <c r="H25" s="82"/>
    </row>
    <row r="26" spans="1:9" x14ac:dyDescent="0.3">
      <c r="A26" s="158"/>
      <c r="B26" s="81" t="s">
        <v>1</v>
      </c>
      <c r="C26" s="16">
        <v>6</v>
      </c>
      <c r="D26" s="90"/>
      <c r="E26" s="81" t="s">
        <v>2</v>
      </c>
      <c r="F26" s="90"/>
      <c r="G26" s="81"/>
      <c r="H26" s="16">
        <v>5</v>
      </c>
    </row>
    <row r="27" spans="1:9" x14ac:dyDescent="0.3">
      <c r="A27" s="158"/>
      <c r="B27" s="84"/>
      <c r="C27" s="86"/>
      <c r="D27" s="89"/>
      <c r="E27" s="89"/>
      <c r="F27" s="83"/>
      <c r="G27" s="83"/>
      <c r="H27" s="92"/>
    </row>
    <row r="28" spans="1:9" x14ac:dyDescent="0.3">
      <c r="A28" s="158"/>
      <c r="B28" s="81" t="s">
        <v>0</v>
      </c>
      <c r="C28" s="17">
        <v>5</v>
      </c>
      <c r="D28" s="90"/>
      <c r="E28" s="146" t="s">
        <v>10</v>
      </c>
      <c r="F28" s="147"/>
      <c r="G28" s="147"/>
      <c r="H28" s="148"/>
    </row>
    <row r="29" spans="1:9" x14ac:dyDescent="0.3">
      <c r="A29" s="158"/>
      <c r="B29" s="83"/>
      <c r="C29" s="85"/>
      <c r="D29" s="83"/>
      <c r="E29" s="95"/>
      <c r="F29" s="96"/>
      <c r="G29" s="83"/>
      <c r="H29" s="80"/>
    </row>
    <row r="30" spans="1:9" ht="15" x14ac:dyDescent="0.3">
      <c r="A30" s="159"/>
      <c r="B30" s="78" t="s">
        <v>3</v>
      </c>
      <c r="C30" s="16">
        <v>12</v>
      </c>
      <c r="D30" s="87"/>
      <c r="E30" s="141">
        <f>((H24-C24)*1000)/SUM(C26,H26,C28)/C30</f>
        <v>239.58333333333334</v>
      </c>
      <c r="F30" s="142"/>
      <c r="G30" s="149" t="s">
        <v>33</v>
      </c>
      <c r="H30" s="150"/>
    </row>
    <row r="32" spans="1:9" x14ac:dyDescent="0.3">
      <c r="A32" s="104" t="s">
        <v>4</v>
      </c>
    </row>
  </sheetData>
  <sheetProtection algorithmName="SHA-512" hashValue="MGosl2hR4vAd87k5/md9Givqx90DgE7f4TsPjDrK358ZuTEh3mylMy3hz4BvlGYphaKZdI9Cy5L5wYJHDH2ZEA==" saltValue="IfNZPZqXOwMvJ1c66dHjEA==" spinCount="100000" sheet="1" objects="1" scenarios="1"/>
  <mergeCells count="13">
    <mergeCell ref="M8:P8"/>
    <mergeCell ref="E28:H28"/>
    <mergeCell ref="E30:F30"/>
    <mergeCell ref="G30:H30"/>
    <mergeCell ref="A8:A14"/>
    <mergeCell ref="A16:A22"/>
    <mergeCell ref="A24:A30"/>
    <mergeCell ref="E12:H12"/>
    <mergeCell ref="E14:F14"/>
    <mergeCell ref="G14:H14"/>
    <mergeCell ref="E20:H20"/>
    <mergeCell ref="E22:F22"/>
    <mergeCell ref="G22:H22"/>
  </mergeCells>
  <pageMargins left="0.25" right="0.25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3D21-B0CF-42AC-AB0F-3F7D609C935E}">
  <sheetPr>
    <tabColor rgb="FF00B0F0"/>
  </sheetPr>
  <dimension ref="A7:P20"/>
  <sheetViews>
    <sheetView zoomScale="85" zoomScaleNormal="85" workbookViewId="0">
      <selection activeCell="G16" sqref="G16:H16"/>
    </sheetView>
  </sheetViews>
  <sheetFormatPr defaultRowHeight="13.8" x14ac:dyDescent="0.3"/>
  <cols>
    <col min="1" max="1" width="8.88671875" style="3"/>
    <col min="2" max="2" width="36.88671875" style="3" customWidth="1"/>
    <col min="3" max="3" width="15.44140625" style="3" customWidth="1"/>
    <col min="4" max="4" width="8.88671875" style="3"/>
    <col min="5" max="6" width="9" style="3" customWidth="1"/>
    <col min="7" max="7" width="18.88671875" style="3" customWidth="1"/>
    <col min="8" max="8" width="15.44140625" style="3" customWidth="1"/>
    <col min="9" max="9" width="8.88671875" style="3"/>
    <col min="10" max="10" width="18.77734375" style="3" bestFit="1" customWidth="1"/>
    <col min="11" max="16384" width="8.88671875" style="3"/>
  </cols>
  <sheetData>
    <row r="7" spans="2:16" x14ac:dyDescent="0.3">
      <c r="M7" s="97"/>
      <c r="N7" s="97"/>
      <c r="O7" s="97"/>
      <c r="P7" s="97"/>
    </row>
    <row r="8" spans="2:16" ht="15" x14ac:dyDescent="0.3">
      <c r="B8" s="18" t="s">
        <v>8</v>
      </c>
      <c r="C8" s="19">
        <v>200</v>
      </c>
      <c r="D8" s="7"/>
      <c r="E8" s="18" t="s">
        <v>9</v>
      </c>
      <c r="F8" s="20"/>
      <c r="G8" s="18"/>
      <c r="H8" s="19">
        <v>250</v>
      </c>
      <c r="I8" s="2"/>
      <c r="M8" s="97"/>
      <c r="N8" s="97"/>
      <c r="O8" s="97"/>
      <c r="P8" s="97"/>
    </row>
    <row r="9" spans="2:16" x14ac:dyDescent="0.3">
      <c r="C9" s="21"/>
      <c r="H9" s="107"/>
      <c r="I9" s="4"/>
      <c r="M9" s="97"/>
      <c r="N9" s="97"/>
      <c r="O9" s="97"/>
      <c r="P9" s="97"/>
    </row>
    <row r="10" spans="2:16" ht="15" x14ac:dyDescent="0.3">
      <c r="B10" s="18" t="s">
        <v>12</v>
      </c>
      <c r="C10" s="19">
        <v>30</v>
      </c>
      <c r="D10" s="7"/>
      <c r="E10" s="27"/>
      <c r="G10" s="105"/>
      <c r="I10" s="28"/>
      <c r="L10" s="7"/>
      <c r="M10" s="97"/>
      <c r="N10" s="97">
        <f>(H8-C8)+C10</f>
        <v>80</v>
      </c>
      <c r="O10" s="97"/>
      <c r="P10" s="97"/>
    </row>
    <row r="11" spans="2:16" x14ac:dyDescent="0.3">
      <c r="B11" s="27"/>
      <c r="C11" s="21"/>
      <c r="D11" s="7"/>
      <c r="G11" s="105"/>
      <c r="H11" s="106"/>
      <c r="K11" s="29"/>
      <c r="L11" s="7"/>
      <c r="M11" s="97"/>
      <c r="N11" s="97">
        <f>(100*(H8-C8))/N10</f>
        <v>62.5</v>
      </c>
      <c r="O11" s="97">
        <f>100-N11</f>
        <v>37.5</v>
      </c>
      <c r="P11" s="97"/>
    </row>
    <row r="12" spans="2:16" x14ac:dyDescent="0.3">
      <c r="B12" s="18" t="s">
        <v>1</v>
      </c>
      <c r="C12" s="19">
        <v>25</v>
      </c>
      <c r="D12" s="7"/>
      <c r="E12" s="27" t="s">
        <v>2</v>
      </c>
      <c r="G12" s="123"/>
      <c r="H12" s="19">
        <v>15</v>
      </c>
      <c r="I12" s="2"/>
      <c r="K12" s="6"/>
      <c r="L12" s="7"/>
      <c r="M12" s="97"/>
      <c r="N12" s="97"/>
      <c r="O12" s="97"/>
      <c r="P12" s="97"/>
    </row>
    <row r="13" spans="2:16" x14ac:dyDescent="0.3">
      <c r="C13" s="4"/>
      <c r="E13" s="5"/>
      <c r="H13" s="4"/>
      <c r="I13" s="4"/>
      <c r="K13" s="4"/>
    </row>
    <row r="14" spans="2:16" x14ac:dyDescent="0.3">
      <c r="B14" s="18" t="s">
        <v>0</v>
      </c>
      <c r="C14" s="22">
        <v>6</v>
      </c>
      <c r="D14" s="23"/>
      <c r="E14" s="137" t="s">
        <v>10</v>
      </c>
      <c r="F14" s="138"/>
      <c r="G14" s="138"/>
      <c r="H14" s="139"/>
      <c r="I14" s="9"/>
      <c r="K14" s="4"/>
    </row>
    <row r="15" spans="2:16" x14ac:dyDescent="0.3">
      <c r="C15" s="21"/>
      <c r="D15" s="24"/>
      <c r="E15" s="25"/>
      <c r="F15" s="26"/>
      <c r="H15" s="9"/>
      <c r="I15" s="9"/>
      <c r="K15" s="4"/>
    </row>
    <row r="16" spans="2:16" ht="15" x14ac:dyDescent="0.3">
      <c r="B16" s="27" t="s">
        <v>3</v>
      </c>
      <c r="C16" s="19">
        <v>10</v>
      </c>
      <c r="D16" s="28"/>
      <c r="E16" s="141">
        <f>((H8-C8+C10)*1000)/SUM(C12,H12,C14)/C16</f>
        <v>173.91304347826087</v>
      </c>
      <c r="F16" s="142"/>
      <c r="G16" s="140" t="s">
        <v>33</v>
      </c>
      <c r="H16" s="139"/>
      <c r="I16" s="7"/>
    </row>
    <row r="17" spans="1:9" x14ac:dyDescent="0.3">
      <c r="C17" s="4"/>
      <c r="E17" s="4"/>
      <c r="F17" s="4"/>
    </row>
    <row r="18" spans="1:9" x14ac:dyDescent="0.3">
      <c r="A18" s="104" t="s">
        <v>15</v>
      </c>
      <c r="D18" s="27"/>
      <c r="I18" s="12"/>
    </row>
    <row r="19" spans="1:9" ht="14.4" thickBot="1" x14ac:dyDescent="0.35">
      <c r="A19" s="104" t="s">
        <v>13</v>
      </c>
      <c r="E19" s="4"/>
      <c r="F19" s="4"/>
      <c r="G19" s="29"/>
      <c r="I19" s="5"/>
    </row>
    <row r="20" spans="1:9" ht="14.4" thickBot="1" x14ac:dyDescent="0.35">
      <c r="F20" s="27"/>
      <c r="G20" s="30"/>
      <c r="H20" s="31"/>
      <c r="I20" s="13"/>
    </row>
  </sheetData>
  <sheetProtection algorithmName="SHA-512" hashValue="rtcOvRA8PtnMbrluT8k9UFxdsZ/SmRi9G4xEZgxxe+ALmU98cadO4PQqFAMSgCeP5oXcKHiLFf3l9Gh5nCz+Cw==" saltValue="46NrG7YCn7FRzAXju/10vQ==" spinCount="100000" sheet="1" objects="1" scenarios="1"/>
  <mergeCells count="3">
    <mergeCell ref="E14:H14"/>
    <mergeCell ref="E16:F16"/>
    <mergeCell ref="G16:H1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7:I23"/>
  <sheetViews>
    <sheetView zoomScale="85" zoomScaleNormal="85" workbookViewId="0">
      <selection activeCell="P12" sqref="P12"/>
    </sheetView>
  </sheetViews>
  <sheetFormatPr defaultRowHeight="14.4" x14ac:dyDescent="0.3"/>
  <cols>
    <col min="1" max="1" width="8.88671875" style="108"/>
    <col min="2" max="2" width="13" style="108" customWidth="1"/>
    <col min="3" max="4" width="20.6640625" style="108" customWidth="1"/>
    <col min="5" max="7" width="8.88671875" style="108"/>
    <col min="8" max="8" width="11.44140625" style="108" customWidth="1"/>
    <col min="9" max="9" width="15.88671875" style="108" customWidth="1"/>
    <col min="10" max="16384" width="8.88671875" style="108"/>
  </cols>
  <sheetData>
    <row r="7" spans="1:9" x14ac:dyDescent="0.3">
      <c r="B7" s="110"/>
      <c r="C7" s="110"/>
      <c r="D7" s="110"/>
    </row>
    <row r="8" spans="1:9" x14ac:dyDescent="0.3">
      <c r="A8" s="109"/>
      <c r="B8" s="170" t="s">
        <v>17</v>
      </c>
      <c r="C8" s="113" t="s">
        <v>34</v>
      </c>
      <c r="D8" s="113" t="s">
        <v>35</v>
      </c>
      <c r="E8" s="112"/>
    </row>
    <row r="9" spans="1:9" ht="16.2" x14ac:dyDescent="0.3">
      <c r="A9" s="109"/>
      <c r="B9" s="170"/>
      <c r="C9" s="113" t="s">
        <v>18</v>
      </c>
      <c r="D9" s="113" t="s">
        <v>19</v>
      </c>
      <c r="E9" s="112"/>
    </row>
    <row r="10" spans="1:9" ht="16.2" customHeight="1" x14ac:dyDescent="0.3">
      <c r="A10" s="109"/>
      <c r="B10" s="170"/>
      <c r="C10" s="118" t="s">
        <v>16</v>
      </c>
      <c r="D10" s="118" t="s">
        <v>16</v>
      </c>
      <c r="E10" s="112"/>
    </row>
    <row r="11" spans="1:9" x14ac:dyDescent="0.3">
      <c r="A11" s="109"/>
      <c r="B11" s="117">
        <v>1</v>
      </c>
      <c r="C11" s="121">
        <v>306.45008697775199</v>
      </c>
      <c r="D11" s="121">
        <v>300</v>
      </c>
      <c r="E11" s="112"/>
    </row>
    <row r="12" spans="1:9" x14ac:dyDescent="0.3">
      <c r="A12" s="109"/>
      <c r="B12" s="117">
        <v>2</v>
      </c>
      <c r="C12" s="121">
        <v>349.09817804498425</v>
      </c>
      <c r="D12" s="121">
        <v>300</v>
      </c>
      <c r="E12" s="112"/>
    </row>
    <row r="13" spans="1:9" x14ac:dyDescent="0.3">
      <c r="A13" s="109"/>
      <c r="B13" s="117">
        <v>3</v>
      </c>
      <c r="C13" s="121">
        <v>341.74932096316417</v>
      </c>
      <c r="D13" s="121">
        <v>200.07934812463759</v>
      </c>
      <c r="E13" s="112"/>
      <c r="I13" s="119" t="s">
        <v>25</v>
      </c>
    </row>
    <row r="14" spans="1:9" x14ac:dyDescent="0.3">
      <c r="A14" s="109"/>
      <c r="B14" s="117">
        <v>4</v>
      </c>
      <c r="C14" s="121">
        <v>339.49247718741418</v>
      </c>
      <c r="D14" s="121">
        <v>218.3553575243385</v>
      </c>
      <c r="E14" s="112"/>
      <c r="I14" s="122">
        <f>_xlfn.CHISQ.TEST(D11:D20,C11:C20)</f>
        <v>2.5637325751467809E-92</v>
      </c>
    </row>
    <row r="15" spans="1:9" x14ac:dyDescent="0.3">
      <c r="A15" s="109"/>
      <c r="B15" s="117">
        <v>5</v>
      </c>
      <c r="C15" s="121">
        <v>331.73772392956329</v>
      </c>
      <c r="D15" s="121">
        <v>320</v>
      </c>
      <c r="E15" s="112"/>
      <c r="I15" s="120" t="s">
        <v>26</v>
      </c>
    </row>
    <row r="16" spans="1:9" x14ac:dyDescent="0.3">
      <c r="A16" s="109"/>
      <c r="B16" s="117">
        <v>6</v>
      </c>
      <c r="C16" s="121">
        <v>335.85467085787531</v>
      </c>
      <c r="D16" s="121">
        <v>212.25165562913907</v>
      </c>
      <c r="E16" s="112"/>
    </row>
    <row r="17" spans="1:5" x14ac:dyDescent="0.3">
      <c r="A17" s="109"/>
      <c r="B17" s="117">
        <v>7</v>
      </c>
      <c r="C17" s="121">
        <v>344.10229804376354</v>
      </c>
      <c r="D17" s="121">
        <v>219.14578691976683</v>
      </c>
      <c r="E17" s="112"/>
    </row>
    <row r="18" spans="1:5" x14ac:dyDescent="0.3">
      <c r="A18" s="109"/>
      <c r="B18" s="117">
        <v>8</v>
      </c>
      <c r="C18" s="121">
        <v>343.09213538010806</v>
      </c>
      <c r="D18" s="121">
        <v>150</v>
      </c>
      <c r="E18" s="112"/>
    </row>
    <row r="19" spans="1:5" x14ac:dyDescent="0.3">
      <c r="A19" s="109"/>
      <c r="B19" s="117">
        <v>9</v>
      </c>
      <c r="C19" s="121">
        <v>343.35459456160163</v>
      </c>
      <c r="D19" s="121">
        <v>120</v>
      </c>
      <c r="E19" s="112"/>
    </row>
    <row r="20" spans="1:5" x14ac:dyDescent="0.3">
      <c r="A20" s="109"/>
      <c r="B20" s="117">
        <v>10</v>
      </c>
      <c r="C20" s="121">
        <v>212</v>
      </c>
      <c r="D20" s="121">
        <v>200.12970366527298</v>
      </c>
      <c r="E20" s="112"/>
    </row>
    <row r="21" spans="1:5" x14ac:dyDescent="0.3">
      <c r="B21" s="111"/>
      <c r="C21" s="111"/>
      <c r="D21" s="111"/>
    </row>
    <row r="22" spans="1:5" x14ac:dyDescent="0.3">
      <c r="A22" s="104" t="s">
        <v>20</v>
      </c>
    </row>
    <row r="23" spans="1:5" x14ac:dyDescent="0.3">
      <c r="A23" s="104" t="s">
        <v>13</v>
      </c>
    </row>
  </sheetData>
  <sheetProtection algorithmName="SHA-512" hashValue="+QAE35ORzNp1QVzXZWD7yv/RCG8bhkBwi3TDIZlExlkB/I0PxM5x8VkSPLjdiekyTBqrdwCA/LRhnoSOgQLBWw==" saltValue="UoczB0pQOyhK5vVBkyqktw==" spinCount="100000" sheet="1" objects="1" scenarios="1"/>
  <mergeCells count="1">
    <mergeCell ref="B8:B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Identificação e Créditos</vt:lpstr>
      <vt:lpstr>Pegada Hídrica per capita</vt:lpstr>
      <vt:lpstr>Pegada Hídrica por Turno</vt:lpstr>
      <vt:lpstr>Com Captação Extra</vt:lpstr>
      <vt:lpstr>Gráfico e Ação Afirmativa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Otacilio Santana</cp:lastModifiedBy>
  <dcterms:created xsi:type="dcterms:W3CDTF">2023-01-20T21:25:36Z</dcterms:created>
  <dcterms:modified xsi:type="dcterms:W3CDTF">2025-04-23T11:12:21Z</dcterms:modified>
</cp:coreProperties>
</file>